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F5B490DC-7172-4C96-895F-4929C1002508}" xr6:coauthVersionLast="36" xr6:coauthVersionMax="36" xr10:uidLastSave="{00000000-0000-0000-0000-000000000000}"/>
  <bookViews>
    <workbookView xWindow="0" yWindow="0" windowWidth="24060" windowHeight="9480" xr2:uid="{43562EB4-73C4-40C2-80BC-466F03663C98}"/>
  </bookViews>
  <sheets>
    <sheet name="Plantilla" sheetId="13" r:id="rId1"/>
    <sheet name="Fórmulas" sheetId="16" r:id="rId2"/>
  </sheets>
  <definedNames>
    <definedName name="_xlnm.Print_Area" localSheetId="0">Plantilla!$A$1:$AO$32</definedName>
    <definedName name="Consonantes">IF(OR(OR(OR(Plantilla!XFD1&lt;10,Plantilla!XFD1=11,Plantilla!XFD1=22,Plantilla!XFD1=33,Plantilla!XFD1=44))),Plantilla!XFD1,IF(Plantilla!XFD1=10,1,IF(Plantilla!XFD1=12,3,IF(Plantilla!XFD1=13,4,IF(Plantilla!XFD1=14,5,IF(Plantilla!XFD1=15,6,IF(Plantilla!XFD1=16,7,IF(Plantilla!XFD1=17,8,IF(Plantilla!XFD1=18,9,IF(Plantilla!XFD1=19,1,IF(Plantilla!XFD1=20,2,IF(Plantilla!XFD1=21,3,IF(Plantilla!XFD1=23,5,IF(Plantilla!XFD1=24,6,IF(Plantilla!XFD1=25,7,IF(Plantilla!XFD1=26,8,IF(Plantilla!XFD1=27,9,IF(Plantilla!XFD1=28,1,IF(Plantilla!XFD1=29,11,IF(Plantilla!XFD1=30,3,IF(Plantilla!XFD1=31,4,IF(Plantilla!XFD1=32,5,IF(Plantilla!XFD1=33,6)))))))))))))))))))))))</definedName>
    <definedName name="cos">IF(OR(OR(OR(Plantilla!$C$16&lt;10,Plantilla!$C$16=11,Plantilla!$C$16=22,Plantilla!$C$16=33,Plantilla!$C$16=44))),Plantilla!$C$16,SUMPRODUCT(MID(Plantilla!$C$16,ROW(INDIRECT("1:"&amp;LEN(Plantilla!$C$16))),1)*1))</definedName>
    <definedName name="fnaci">IF(OR(OR(OR(Plantilla!$C$18&lt;10,Plantilla!$C$18=11,Plantilla!$C$18=22,Plantilla!$C$18=33,Plantilla!$C$18=44))),Plantilla!$C$18,SUMPRODUCT(MID(Plantilla!$C$18,ROW(INDIRECT("1:"&amp;LEN(Plantilla!$C$18))),1)*1))</definedName>
    <definedName name="nombre" localSheetId="0">UPPER(SUBSTITUTE( SUBSTITUTE( SUBSTITUTE( SUBSTITUTE( SUBSTITUTE( SUBSTITUTE( SUBSTITUTE( SUBSTITUTE( SUBSTITUTE( SUBSTITUTE(Plantilla!$D$4, "á", "a"), "é", "E"), "í", "I"), "ó", "O"), "ú", "U"), "Á", "A"), "É", "E"), "Í", "I"), "Ó", "O"), "Ú", "U"))</definedName>
    <definedName name="tot">IF(OR(OR(OR(Plantilla!$C$17&lt;10,Plantilla!$C$17=11,Plantilla!$C$17=22,Plantilla!$C$17=33,Plantilla!$C$17=44))),Plantilla!$C$17,SUMPRODUCT(MID(Plantilla!$C$17,ROW(INDIRECT("1:"&amp;LEN(Plantilla!$C$17))),1)*1))</definedName>
    <definedName name="voc">IF(OR(OR(OR(Plantilla!$C$15&lt;10,Plantilla!$C$15=11,Plantilla!$C$15=22,Plantilla!$C$15=33,Plantilla!$C$15=44))),Plantilla!$C$15,SUMPRODUCT(MID(Plantilla!$C$15,ROW(INDIRECT("1:"&amp;LEN(Plantilla!$C$15))),1)*1))</definedName>
    <definedName name="Vocales">IF(OR(OR(OR(Plantilla!XFD1&lt;10,Plantilla!XFD1=11,Plantilla!XFD1=22,Plantilla!XFD1=33,Plantilla!XFD1=44))),Plantilla!XFD1,IF(Plantilla!XFD1=10,1,IF(Plantilla!XFD1=12,3,IF(Plantilla!XFD1=13,4,IF(Plantilla!XFD1=14,5,IF(Plantilla!XFD1=15,6,IF(Plantilla!XFD1=16,7,IF(Plantilla!XFD1=17,8,IF(Plantilla!XFD1=18,9,IF(Plantilla!XFD1=19,1,IF(Plantilla!XFD1=20,2,IF(Plantilla!XFD1=21,3,IF(Plantilla!XFD1=23,5,IF(Plantilla!XFD1=24,6,IF(Plantilla!XFD1=25,7,IF(Plantilla!XFD1=26,8,IF(Plantilla!XFD1=27,9,IF(Plantilla!XFD1=28,1,IF(Plantilla!XFD1=29,11,IF(Plantilla!XFD1=30,3,IF(Plantilla!XFD1=31,4,IF(Plantilla!XFD1=32,5,IF(Plantilla!XFD1=33,6))))))))))))))))))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5" i="13" l="1"/>
  <c r="L15" i="13"/>
  <c r="B26" i="16" l="1"/>
  <c r="C21" i="16"/>
  <c r="C19" i="16"/>
  <c r="C18" i="16"/>
  <c r="H2" i="16" l="1"/>
  <c r="C5" i="16" l="1"/>
  <c r="C9" i="16"/>
  <c r="C17" i="16"/>
  <c r="C16" i="16"/>
  <c r="D12" i="16"/>
  <c r="C11" i="16"/>
  <c r="E13" i="16"/>
  <c r="C12" i="16"/>
  <c r="D11" i="16"/>
  <c r="F13" i="16"/>
  <c r="D7" i="16"/>
  <c r="C13" i="16"/>
  <c r="C14" i="16"/>
  <c r="E7" i="16"/>
  <c r="D13" i="16"/>
  <c r="D14" i="16"/>
  <c r="C7" i="16"/>
  <c r="AL14" i="13" l="1"/>
  <c r="AL16" i="13" s="1"/>
  <c r="AL15" i="13" l="1"/>
  <c r="AL17" i="13"/>
  <c r="AK14" i="13"/>
  <c r="AK16" i="13" s="1"/>
  <c r="AK15" i="13" l="1"/>
  <c r="AK17" i="13"/>
  <c r="AJ14" i="13" l="1"/>
  <c r="AJ16" i="13" s="1"/>
  <c r="AI14" i="13"/>
  <c r="AI16" i="13" s="1"/>
  <c r="AH14" i="13"/>
  <c r="AH16" i="13" s="1"/>
  <c r="AG14" i="13"/>
  <c r="AG16" i="13" s="1"/>
  <c r="AF14" i="13"/>
  <c r="AF16" i="13" s="1"/>
  <c r="AE14" i="13"/>
  <c r="AE16" i="13" s="1"/>
  <c r="AD14" i="13"/>
  <c r="AD16" i="13" s="1"/>
  <c r="AC14" i="13"/>
  <c r="AC16" i="13" s="1"/>
  <c r="AB14" i="13"/>
  <c r="AB16" i="13" s="1"/>
  <c r="AA14" i="13"/>
  <c r="AA16" i="13" s="1"/>
  <c r="Z14" i="13"/>
  <c r="Z16" i="13" s="1"/>
  <c r="Y14" i="13"/>
  <c r="Y16" i="13" s="1"/>
  <c r="X14" i="13"/>
  <c r="X16" i="13" s="1"/>
  <c r="W14" i="13"/>
  <c r="W16" i="13" s="1"/>
  <c r="V14" i="13"/>
  <c r="V16" i="13" s="1"/>
  <c r="U14" i="13"/>
  <c r="U16" i="13" s="1"/>
  <c r="T14" i="13"/>
  <c r="T16" i="13" s="1"/>
  <c r="S14" i="13"/>
  <c r="S16" i="13" s="1"/>
  <c r="R14" i="13"/>
  <c r="R16" i="13" s="1"/>
  <c r="Q14" i="13"/>
  <c r="Q16" i="13" s="1"/>
  <c r="P14" i="13"/>
  <c r="P16" i="13" s="1"/>
  <c r="O14" i="13"/>
  <c r="O16" i="13" s="1"/>
  <c r="N14" i="13"/>
  <c r="N16" i="13" s="1"/>
  <c r="M14" i="13"/>
  <c r="M16" i="13" s="1"/>
  <c r="L14" i="13"/>
  <c r="L16" i="13" s="1"/>
  <c r="K14" i="13"/>
  <c r="K16" i="13" s="1"/>
  <c r="J14" i="13"/>
  <c r="J16" i="13" s="1"/>
  <c r="I14" i="13"/>
  <c r="I16" i="13" s="1"/>
  <c r="H14" i="13"/>
  <c r="H16" i="13" s="1"/>
  <c r="G14" i="13"/>
  <c r="G16" i="13" s="1"/>
  <c r="F14" i="13"/>
  <c r="F16" i="13" s="1"/>
  <c r="E14" i="13"/>
  <c r="E16" i="13" s="1"/>
  <c r="D14" i="13"/>
  <c r="M17" i="13" l="1"/>
  <c r="Q17" i="13"/>
  <c r="U17" i="13"/>
  <c r="Y17" i="13"/>
  <c r="AC15" i="13"/>
  <c r="AG17" i="13"/>
  <c r="F17" i="13"/>
  <c r="J17" i="13"/>
  <c r="N17" i="13"/>
  <c r="R17" i="13"/>
  <c r="V17" i="13"/>
  <c r="Z17" i="13"/>
  <c r="AD17" i="13"/>
  <c r="AH17" i="13"/>
  <c r="E17" i="13"/>
  <c r="K17" i="13"/>
  <c r="O17" i="13"/>
  <c r="S17" i="13"/>
  <c r="W17" i="13"/>
  <c r="AA17" i="13"/>
  <c r="AE17" i="13"/>
  <c r="I17" i="13"/>
  <c r="G17" i="13"/>
  <c r="D16" i="13"/>
  <c r="H17" i="13"/>
  <c r="AV25" i="13"/>
  <c r="P17" i="13"/>
  <c r="T17" i="13"/>
  <c r="X17" i="13"/>
  <c r="AB17" i="13"/>
  <c r="AF15" i="13"/>
  <c r="D17" i="13"/>
  <c r="AI15" i="13"/>
  <c r="AI17" i="13"/>
  <c r="AJ15" i="13"/>
  <c r="AJ17" i="13"/>
  <c r="Q15" i="13"/>
  <c r="F15" i="13"/>
  <c r="AC17" i="13"/>
  <c r="AG15" i="13"/>
  <c r="AB15" i="13"/>
  <c r="H15" i="13"/>
  <c r="M15" i="13"/>
  <c r="R15" i="13"/>
  <c r="X15" i="13"/>
  <c r="AH15" i="13"/>
  <c r="AF17" i="13"/>
  <c r="D15" i="13"/>
  <c r="I15" i="13"/>
  <c r="N15" i="13"/>
  <c r="T15" i="13"/>
  <c r="Y15" i="13"/>
  <c r="AD15" i="13"/>
  <c r="L17" i="13"/>
  <c r="E15" i="13"/>
  <c r="J15" i="13"/>
  <c r="P15" i="13"/>
  <c r="U15" i="13"/>
  <c r="Z15" i="13"/>
  <c r="G15" i="13"/>
  <c r="K15" i="13"/>
  <c r="O15" i="13"/>
  <c r="S15" i="13"/>
  <c r="W15" i="13"/>
  <c r="AA15" i="13"/>
  <c r="AE15" i="13"/>
  <c r="C17" i="13" l="1"/>
  <c r="C15" i="13"/>
  <c r="AM15" i="13"/>
  <c r="AM17" i="13"/>
  <c r="C16" i="13" l="1"/>
  <c r="AM16" i="13"/>
  <c r="G18" i="13" l="1"/>
  <c r="D18" i="13" l="1"/>
  <c r="J18" i="13"/>
  <c r="E18" i="13"/>
  <c r="AF3" i="13"/>
  <c r="L18" i="13"/>
  <c r="K18" i="13"/>
  <c r="H18" i="13"/>
  <c r="AF5" i="13"/>
  <c r="AG5" i="13" s="1"/>
  <c r="AH5" i="13" s="1"/>
  <c r="AI5" i="13" s="1"/>
  <c r="AJ5" i="13" s="1"/>
  <c r="AK5" i="13" s="1"/>
  <c r="AL5" i="13" s="1"/>
  <c r="AF6" i="13" s="1"/>
  <c r="AG6" i="13" s="1"/>
  <c r="M18" i="13"/>
  <c r="AH6" i="13" l="1"/>
  <c r="AI6" i="13" s="1"/>
  <c r="AJ6" i="13" s="1"/>
  <c r="AK6" i="13" s="1"/>
  <c r="AL6" i="13" s="1"/>
  <c r="AF7" i="13" s="1"/>
  <c r="AG7" i="13" s="1"/>
  <c r="AH7" i="13" s="1"/>
  <c r="AI7" i="13" s="1"/>
  <c r="AJ7" i="13" s="1"/>
  <c r="AK7" i="13" s="1"/>
  <c r="AL7" i="13" s="1"/>
  <c r="AF8" i="13" s="1"/>
  <c r="AG8" i="13" s="1"/>
  <c r="AH8" i="13" s="1"/>
  <c r="AI8" i="13" s="1"/>
  <c r="AJ8" i="13" s="1"/>
  <c r="AK8" i="13" s="1"/>
  <c r="AL8" i="13" s="1"/>
  <c r="AF9" i="13" s="1"/>
  <c r="AG9" i="13" s="1"/>
  <c r="AH9" i="13" s="1"/>
  <c r="AI9" i="13" s="1"/>
  <c r="AJ9" i="13" s="1"/>
  <c r="AK9" i="13" s="1"/>
  <c r="AL9" i="13" s="1"/>
  <c r="AF10" i="13" s="1"/>
  <c r="AG10" i="13" s="1"/>
  <c r="AH10" i="13" s="1"/>
  <c r="AI10" i="13" s="1"/>
  <c r="AJ10" i="13" s="1"/>
  <c r="AK10" i="13" s="1"/>
  <c r="AL10" i="13" s="1"/>
  <c r="C18" i="13"/>
  <c r="AM18" i="13" s="1"/>
</calcChain>
</file>

<file path=xl/sharedStrings.xml><?xml version="1.0" encoding="utf-8"?>
<sst xmlns="http://schemas.openxmlformats.org/spreadsheetml/2006/main" count="60" uniqueCount="59">
  <si>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</si>
  <si>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</si>
  <si>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</si>
  <si>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</si>
  <si>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</si>
  <si>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</si>
  <si>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</si>
  <si>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</si>
  <si>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</si>
  <si>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</si>
  <si>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</si>
  <si>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</si>
  <si>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</si>
  <si>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</si>
  <si>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</si>
  <si>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</si>
  <si>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</si>
  <si>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</si>
  <si>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</si>
  <si>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</si>
  <si>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</si>
  <si>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</si>
  <si>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</si>
  <si>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</si>
  <si>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</si>
  <si>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N</t>
  </si>
  <si>
    <t>Ñ</t>
  </si>
  <si>
    <t>lu</t>
  </si>
  <si>
    <t>ma</t>
  </si>
  <si>
    <t>mi</t>
  </si>
  <si>
    <t>ju</t>
  </si>
  <si>
    <t>vi</t>
  </si>
  <si>
    <t>sa</t>
  </si>
  <si>
    <t>do</t>
  </si>
  <si>
    <t>FECHA</t>
  </si>
  <si>
    <t>NOMBRE</t>
  </si>
  <si>
    <t>FÓRMULAS</t>
  </si>
  <si>
    <t>Fecha celda G2 en numeros romanos todo en la misma celda separados por (-)</t>
  </si>
  <si>
    <t>Nombre de la celda H2 lo convierte en mayúsculas y sin acentos</t>
  </si>
  <si>
    <r>
      <t xml:space="preserve">Valor numérico  </t>
    </r>
    <r>
      <rPr>
        <sz val="11"/>
        <color theme="1"/>
        <rFont val="Calibri"/>
        <family val="2"/>
      </rPr>
      <t>→</t>
    </r>
  </si>
  <si>
    <r>
      <t xml:space="preserve">Lista de letras  </t>
    </r>
    <r>
      <rPr>
        <sz val="11"/>
        <color theme="1"/>
        <rFont val="Calibri"/>
        <family val="2"/>
      </rPr>
      <t>→</t>
    </r>
  </si>
  <si>
    <t>Fecha de la celda H2 en números romanos separados , dia, mes y año</t>
  </si>
  <si>
    <t>Día separados en 2 celdas de la fecha H2</t>
  </si>
  <si>
    <t>Mes separado en 2 celdas de la fecha de la celda H2</t>
  </si>
  <si>
    <t>Año separado en 4 celdas de la fecha de la celda H2</t>
  </si>
  <si>
    <t>Separado las 2 cifras del final del año de la celda H2</t>
  </si>
  <si>
    <t>Extrae el 1º en mayusculas sin acentos del nombre de la celda H2</t>
  </si>
  <si>
    <t>josé</t>
  </si>
  <si>
    <t>Extrae el 2º en mayusculas sin acentos del nombre de la celda H3</t>
  </si>
  <si>
    <t>Extrae el 3º en mayusculas sin acentos del nombre de la celda H4</t>
  </si>
  <si>
    <t>Extrae el  4º en mayusculas sin acentos del nombre de la celda H5</t>
  </si>
  <si>
    <t>Extrae el nombre completo de la celda G2 en mayusculas y sin acentos</t>
  </si>
  <si>
    <t xml:space="preserve">Listado de letras con su valor numérico (permite cambiar letras y números) </t>
  </si>
  <si>
    <t>Enlace a Excelgratis.com</t>
  </si>
  <si>
    <t>nº de vibración</t>
  </si>
  <si>
    <t xml:space="preserve">Introduzca el nombre y la fecha </t>
  </si>
  <si>
    <t>josé manuel apellidoa apellidob</t>
  </si>
  <si>
    <t>Nota, sólo tenemos que introducir introducir el nombre y apellido y la fecha</t>
  </si>
  <si>
    <t>en versiones antiguas no funcionan ciertas fórmulas que tiene la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</si>
</sst>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d"/>
    <numFmt numFmtId="165" formatCode="dd"/>
    <numFmt numFmtId="166" formatCode="[$-C0A]mmmm\-yyyy;@"/>
    <numFmt numFmtId="167" formatCode="&quot;Nacimiento: &quot;\ 0"/>
    <numFmt numFmtId="168" formatCode="&quot; suma vocales : &quot;\ 0"/>
    <numFmt numFmtId="169" formatCode="&quot;suma consonantes : &quot;\ 0"/>
    <numFmt numFmtId="170" formatCode="&quot;suma nombre: &quot;\ 0"/>
    <numFmt numFmtId="171" formatCode="&quot;suma fecha : &quot;\ 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 Unicode MS"/>
    </font>
    <font>
      <b/>
      <sz val="11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gradientFill degree="90">
        <stop position="0">
          <color theme="0"/>
        </stop>
        <stop position="1">
          <color rgb="FF00B050"/>
        </stop>
      </gradientFill>
    </fill>
    <fill>
      <patternFill patternType="solid">
        <fgColor theme="0"/>
        <bgColor indexed="64"/>
      </patternFill>
    </fill>
    <fill>
      <patternFill patternType="gray0625">
        <bgColor theme="0" tint="-0.34998626667073579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/>
    <xf numFmtId="164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165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0" fontId="21" fillId="7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0" fontId="4" fillId="8" borderId="0" xfId="0" applyFont="1" applyFill="1" applyAlignment="1">
      <alignment horizontal="center"/>
    </xf>
    <xf numFmtId="0" fontId="16" fillId="8" borderId="0" xfId="0" applyFont="1" applyFill="1"/>
    <xf numFmtId="0" fontId="0" fillId="8" borderId="0" xfId="0" applyFill="1" applyAlignment="1"/>
    <xf numFmtId="0" fontId="0" fillId="9" borderId="0" xfId="0" applyFill="1" applyAlignment="1"/>
    <xf numFmtId="0" fontId="2" fillId="8" borderId="0" xfId="0" applyFont="1" applyFill="1" applyAlignment="1">
      <alignment vertical="center"/>
    </xf>
    <xf numFmtId="0" fontId="0" fillId="8" borderId="0" xfId="0" applyFill="1" applyAlignment="1" applyProtection="1">
      <alignment horizontal="center" vertical="center"/>
      <protection locked="0"/>
    </xf>
    <xf numFmtId="170" fontId="11" fillId="0" borderId="1" xfId="0" applyNumberFormat="1" applyFont="1" applyBorder="1" applyAlignment="1" applyProtection="1">
      <alignment horizontal="center" vertical="center"/>
    </xf>
    <xf numFmtId="171" fontId="11" fillId="0" borderId="1" xfId="0" applyNumberFormat="1" applyFont="1" applyBorder="1" applyAlignment="1" applyProtection="1">
      <alignment horizontal="center" vertical="center"/>
    </xf>
    <xf numFmtId="168" fontId="11" fillId="0" borderId="1" xfId="0" applyNumberFormat="1" applyFont="1" applyBorder="1" applyAlignment="1" applyProtection="1">
      <alignment horizontal="center" vertical="center"/>
    </xf>
    <xf numFmtId="169" fontId="1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0" xfId="0" applyNumberFormat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11" fillId="5" borderId="0" xfId="0" applyNumberFormat="1" applyFont="1" applyFill="1" applyBorder="1" applyAlignment="1" applyProtection="1">
      <alignment horizontal="center" vertical="center"/>
    </xf>
    <xf numFmtId="1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3" fillId="8" borderId="1" xfId="1" applyFill="1" applyBorder="1" applyAlignment="1">
      <alignment horizontal="center" vertical="center"/>
    </xf>
    <xf numFmtId="0" fontId="23" fillId="8" borderId="1" xfId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6">
    <dxf>
      <font>
        <color theme="0"/>
      </font>
      <fill>
        <patternFill>
          <bgColor rgb="FF0070C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00B0F0"/>
        </patternFill>
      </fill>
    </dxf>
    <dxf>
      <font>
        <b/>
        <i val="0"/>
        <color theme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 patternType="solid"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 patternType="solid">
          <fgColor auto="1"/>
          <bgColor rgb="FF00B050"/>
        </patternFill>
      </fill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auto="1"/>
        </bottom>
      </border>
    </dxf>
    <dxf>
      <font>
        <b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gratis.com/plantilla-devuelve-el-valor-numerico-de-cada-letr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gratis.com/plantilla-devuelve-el-valor-numerico-de-cada-let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4D4F8-6C01-433C-A68C-116E845C37D8}">
  <dimension ref="A1:BD33"/>
  <sheetViews>
    <sheetView tabSelected="1" workbookViewId="0">
      <selection activeCell="AP20" sqref="AP20"/>
    </sheetView>
  </sheetViews>
  <sheetFormatPr baseColWidth="10" defaultRowHeight="15"/>
  <cols>
    <col min="1" max="2" width="2.85546875" customWidth="1"/>
    <col min="3" max="3" width="21.140625" style="7" customWidth="1"/>
    <col min="4" max="38" width="2.7109375" style="1" customWidth="1"/>
    <col min="39" max="39" width="11.85546875" style="8" customWidth="1"/>
    <col min="40" max="40" width="2.42578125" style="7" customWidth="1"/>
    <col min="41" max="41" width="2.85546875" customWidth="1"/>
  </cols>
  <sheetData>
    <row r="1" spans="1:56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64"/>
    </row>
    <row r="2" spans="1:56">
      <c r="A2" s="3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31"/>
      <c r="AN2" s="26"/>
      <c r="AO2" s="32"/>
      <c r="AP2" s="64"/>
    </row>
    <row r="3" spans="1:56" ht="18.75">
      <c r="A3" s="32"/>
      <c r="B3" s="27"/>
      <c r="C3" s="29"/>
      <c r="D3" s="84" t="s">
        <v>55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27"/>
      <c r="AF3" s="79">
        <f>W4</f>
        <v>31172</v>
      </c>
      <c r="AG3" s="79"/>
      <c r="AH3" s="79"/>
      <c r="AI3" s="79"/>
      <c r="AJ3" s="79"/>
      <c r="AK3" s="79"/>
      <c r="AL3" s="79"/>
      <c r="AM3" s="27"/>
      <c r="AN3" s="26"/>
      <c r="AO3" s="32"/>
      <c r="AP3" s="64"/>
      <c r="AQ3" s="1"/>
      <c r="AR3" s="1"/>
      <c r="AS3" s="48"/>
      <c r="AT3" s="1"/>
      <c r="AU3" s="1"/>
      <c r="AV3" s="1"/>
      <c r="AW3" s="1"/>
      <c r="AX3" s="1"/>
      <c r="AY3" s="1"/>
      <c r="AZ3" s="1"/>
      <c r="BA3" s="1"/>
      <c r="BB3" s="1"/>
      <c r="BC3" s="1"/>
      <c r="BD3" s="7"/>
    </row>
    <row r="4" spans="1:56" s="8" customFormat="1">
      <c r="A4" s="32"/>
      <c r="B4" s="27"/>
      <c r="C4" s="29"/>
      <c r="D4" s="87" t="s">
        <v>56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T4" s="90"/>
      <c r="U4" s="34"/>
      <c r="V4" s="34"/>
      <c r="W4" s="80">
        <v>31172</v>
      </c>
      <c r="X4" s="81"/>
      <c r="Y4" s="81"/>
      <c r="Z4" s="81"/>
      <c r="AA4" s="81"/>
      <c r="AB4" s="81"/>
      <c r="AC4" s="81"/>
      <c r="AD4" s="82"/>
      <c r="AE4" s="27"/>
      <c r="AF4" s="6" t="s">
        <v>27</v>
      </c>
      <c r="AG4" s="6" t="s">
        <v>28</v>
      </c>
      <c r="AH4" s="6" t="s">
        <v>29</v>
      </c>
      <c r="AI4" s="6" t="s">
        <v>30</v>
      </c>
      <c r="AJ4" s="6" t="s">
        <v>31</v>
      </c>
      <c r="AK4" s="6" t="s">
        <v>32</v>
      </c>
      <c r="AL4" s="9" t="s">
        <v>33</v>
      </c>
      <c r="AM4" s="27"/>
      <c r="AN4" s="26"/>
      <c r="AO4" s="32"/>
      <c r="AP4" s="68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7"/>
    </row>
    <row r="5" spans="1:56" s="7" customFormat="1" ht="15.75">
      <c r="A5" s="32"/>
      <c r="B5" s="27"/>
      <c r="C5" s="29"/>
      <c r="D5" s="33"/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1">
        <f>(DATE(YEAR(W4),MONTH(W4),1-WEEKDAY(DATE(YEAR(W4),MONTH(W4),1),3)))</f>
        <v>31166</v>
      </c>
      <c r="AG5" s="11">
        <f t="shared" ref="AG5:AL10" si="0">AF5+1</f>
        <v>31167</v>
      </c>
      <c r="AH5" s="11">
        <f t="shared" si="0"/>
        <v>31168</v>
      </c>
      <c r="AI5" s="11">
        <f t="shared" si="0"/>
        <v>31169</v>
      </c>
      <c r="AJ5" s="11">
        <f t="shared" si="0"/>
        <v>31170</v>
      </c>
      <c r="AK5" s="11">
        <f t="shared" si="0"/>
        <v>31171</v>
      </c>
      <c r="AL5" s="12">
        <f t="shared" si="0"/>
        <v>31172</v>
      </c>
      <c r="AM5" s="27"/>
      <c r="AN5" s="26"/>
      <c r="AO5" s="32"/>
      <c r="AP5" s="68"/>
      <c r="AQ5" s="1"/>
      <c r="AR5" s="1"/>
      <c r="AS5" s="1"/>
      <c r="AT5" s="1"/>
    </row>
    <row r="6" spans="1:56" s="7" customFormat="1">
      <c r="A6" s="32"/>
      <c r="B6" s="27"/>
      <c r="C6" s="26"/>
      <c r="D6" s="83" t="s">
        <v>52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27"/>
      <c r="AF6" s="11">
        <f>AL5+1</f>
        <v>31173</v>
      </c>
      <c r="AG6" s="11">
        <f t="shared" si="0"/>
        <v>31174</v>
      </c>
      <c r="AH6" s="11">
        <f t="shared" si="0"/>
        <v>31175</v>
      </c>
      <c r="AI6" s="11">
        <f t="shared" si="0"/>
        <v>31176</v>
      </c>
      <c r="AJ6" s="11">
        <f t="shared" si="0"/>
        <v>31177</v>
      </c>
      <c r="AK6" s="11">
        <f t="shared" si="0"/>
        <v>31178</v>
      </c>
      <c r="AL6" s="12">
        <f t="shared" si="0"/>
        <v>31179</v>
      </c>
      <c r="AM6" s="27"/>
      <c r="AN6" s="26"/>
      <c r="AO6" s="32"/>
      <c r="AP6" s="68"/>
      <c r="AQ6" s="1"/>
      <c r="AR6" s="1"/>
    </row>
    <row r="7" spans="1:56" s="7" customFormat="1" ht="15.75">
      <c r="A7" s="32"/>
      <c r="B7" s="27"/>
      <c r="C7" s="10" t="s">
        <v>40</v>
      </c>
      <c r="D7" s="39" t="s">
        <v>0</v>
      </c>
      <c r="E7" s="40" t="s">
        <v>1</v>
      </c>
      <c r="F7" s="40" t="s">
        <v>2</v>
      </c>
      <c r="G7" s="40" t="s">
        <v>3</v>
      </c>
      <c r="H7" s="40" t="s">
        <v>4</v>
      </c>
      <c r="I7" s="40" t="s">
        <v>5</v>
      </c>
      <c r="J7" s="40" t="s">
        <v>6</v>
      </c>
      <c r="K7" s="40" t="s">
        <v>7</v>
      </c>
      <c r="L7" s="40" t="s">
        <v>8</v>
      </c>
      <c r="M7" s="40" t="s">
        <v>9</v>
      </c>
      <c r="N7" s="41" t="s">
        <v>10</v>
      </c>
      <c r="O7" s="40" t="s">
        <v>11</v>
      </c>
      <c r="P7" s="40" t="s">
        <v>12</v>
      </c>
      <c r="Q7" s="40" t="s">
        <v>25</v>
      </c>
      <c r="R7" s="40" t="s">
        <v>26</v>
      </c>
      <c r="S7" s="40" t="s">
        <v>13</v>
      </c>
      <c r="T7" s="40" t="s">
        <v>14</v>
      </c>
      <c r="U7" s="40" t="s">
        <v>15</v>
      </c>
      <c r="V7" s="40" t="s">
        <v>16</v>
      </c>
      <c r="W7" s="40" t="s">
        <v>17</v>
      </c>
      <c r="X7" s="40" t="s">
        <v>18</v>
      </c>
      <c r="Y7" s="40" t="s">
        <v>19</v>
      </c>
      <c r="Z7" s="41" t="s">
        <v>20</v>
      </c>
      <c r="AA7" s="40" t="s">
        <v>21</v>
      </c>
      <c r="AB7" s="40" t="s">
        <v>22</v>
      </c>
      <c r="AC7" s="40" t="s">
        <v>23</v>
      </c>
      <c r="AD7" s="40" t="s">
        <v>24</v>
      </c>
      <c r="AE7" s="27"/>
      <c r="AF7" s="11">
        <f>AL6+1</f>
        <v>31180</v>
      </c>
      <c r="AG7" s="11">
        <f t="shared" si="0"/>
        <v>31181</v>
      </c>
      <c r="AH7" s="11">
        <f t="shared" si="0"/>
        <v>31182</v>
      </c>
      <c r="AI7" s="11">
        <f t="shared" si="0"/>
        <v>31183</v>
      </c>
      <c r="AJ7" s="11">
        <f t="shared" si="0"/>
        <v>31184</v>
      </c>
      <c r="AK7" s="11">
        <f t="shared" si="0"/>
        <v>31185</v>
      </c>
      <c r="AL7" s="12">
        <f t="shared" si="0"/>
        <v>31186</v>
      </c>
      <c r="AM7" s="27"/>
      <c r="AN7" s="26"/>
      <c r="AO7" s="32"/>
      <c r="AP7" s="68"/>
      <c r="AQ7" s="1"/>
      <c r="AR7" s="1"/>
      <c r="AT7" s="3"/>
    </row>
    <row r="8" spans="1:56" s="7" customFormat="1">
      <c r="A8" s="32"/>
      <c r="B8" s="27"/>
      <c r="C8" s="10" t="s">
        <v>39</v>
      </c>
      <c r="D8" s="42">
        <v>1</v>
      </c>
      <c r="E8" s="42">
        <v>2</v>
      </c>
      <c r="F8" s="42">
        <v>3</v>
      </c>
      <c r="G8" s="42">
        <v>4</v>
      </c>
      <c r="H8" s="42">
        <v>5</v>
      </c>
      <c r="I8" s="42">
        <v>6</v>
      </c>
      <c r="J8" s="42">
        <v>7</v>
      </c>
      <c r="K8" s="42">
        <v>8</v>
      </c>
      <c r="L8" s="42">
        <v>9</v>
      </c>
      <c r="M8" s="43">
        <v>1</v>
      </c>
      <c r="N8" s="42">
        <v>2</v>
      </c>
      <c r="O8" s="43">
        <v>3</v>
      </c>
      <c r="P8" s="43">
        <v>4</v>
      </c>
      <c r="Q8" s="43">
        <v>5</v>
      </c>
      <c r="R8" s="43">
        <v>5</v>
      </c>
      <c r="S8" s="43">
        <v>6</v>
      </c>
      <c r="T8" s="43">
        <v>7</v>
      </c>
      <c r="U8" s="43">
        <v>8</v>
      </c>
      <c r="V8" s="43">
        <v>9</v>
      </c>
      <c r="W8" s="43">
        <v>1</v>
      </c>
      <c r="X8" s="43">
        <v>2</v>
      </c>
      <c r="Y8" s="43">
        <v>3</v>
      </c>
      <c r="Z8" s="42">
        <v>4</v>
      </c>
      <c r="AA8" s="43">
        <v>5</v>
      </c>
      <c r="AB8" s="43">
        <v>6</v>
      </c>
      <c r="AC8" s="43">
        <v>7</v>
      </c>
      <c r="AD8" s="43">
        <v>8</v>
      </c>
      <c r="AE8" s="27"/>
      <c r="AF8" s="11">
        <f>AL7+1</f>
        <v>31187</v>
      </c>
      <c r="AG8" s="11">
        <f t="shared" si="0"/>
        <v>31188</v>
      </c>
      <c r="AH8" s="11">
        <f t="shared" si="0"/>
        <v>31189</v>
      </c>
      <c r="AI8" s="11">
        <f t="shared" si="0"/>
        <v>31190</v>
      </c>
      <c r="AJ8" s="11">
        <f t="shared" si="0"/>
        <v>31191</v>
      </c>
      <c r="AK8" s="11">
        <f t="shared" si="0"/>
        <v>31192</v>
      </c>
      <c r="AL8" s="12">
        <f t="shared" si="0"/>
        <v>31193</v>
      </c>
      <c r="AM8" s="27"/>
      <c r="AN8" s="26"/>
      <c r="AO8" s="32"/>
      <c r="AP8" s="68"/>
      <c r="AQ8" s="1"/>
      <c r="AR8" s="1"/>
      <c r="AT8" s="4"/>
    </row>
    <row r="9" spans="1:56" s="7" customFormat="1">
      <c r="A9" s="32"/>
      <c r="B9" s="27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11">
        <f>AL8+1</f>
        <v>31194</v>
      </c>
      <c r="AG9" s="11">
        <f t="shared" si="0"/>
        <v>31195</v>
      </c>
      <c r="AH9" s="11">
        <f t="shared" si="0"/>
        <v>31196</v>
      </c>
      <c r="AI9" s="11">
        <f t="shared" si="0"/>
        <v>31197</v>
      </c>
      <c r="AJ9" s="11">
        <f t="shared" si="0"/>
        <v>31198</v>
      </c>
      <c r="AK9" s="11">
        <f t="shared" si="0"/>
        <v>31199</v>
      </c>
      <c r="AL9" s="12">
        <f t="shared" si="0"/>
        <v>31200</v>
      </c>
      <c r="AM9" s="27"/>
      <c r="AN9" s="26"/>
      <c r="AO9" s="32"/>
      <c r="AP9" s="68"/>
      <c r="AQ9" s="1"/>
      <c r="AR9" s="1"/>
      <c r="AT9" s="5"/>
    </row>
    <row r="10" spans="1:56" s="7" customFormat="1">
      <c r="A10" s="32"/>
      <c r="B10" s="58"/>
      <c r="C10" s="59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1">
        <f>AL9+1</f>
        <v>31201</v>
      </c>
      <c r="AG10" s="11">
        <f t="shared" si="0"/>
        <v>31202</v>
      </c>
      <c r="AH10" s="11">
        <f t="shared" si="0"/>
        <v>31203</v>
      </c>
      <c r="AI10" s="11">
        <f t="shared" si="0"/>
        <v>31204</v>
      </c>
      <c r="AJ10" s="11">
        <f t="shared" si="0"/>
        <v>31205</v>
      </c>
      <c r="AK10" s="11">
        <f t="shared" si="0"/>
        <v>31206</v>
      </c>
      <c r="AL10" s="12">
        <f t="shared" si="0"/>
        <v>31207</v>
      </c>
      <c r="AM10" s="58"/>
      <c r="AN10" s="59"/>
      <c r="AO10" s="32"/>
      <c r="AP10" s="68"/>
      <c r="AQ10" s="1"/>
      <c r="AR10" s="1"/>
    </row>
    <row r="11" spans="1:56" s="7" customFormat="1">
      <c r="A11" s="32"/>
      <c r="B11" s="49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50"/>
      <c r="AO11" s="32"/>
      <c r="AP11" s="68"/>
      <c r="AQ11" s="44"/>
      <c r="AR11" s="44"/>
    </row>
    <row r="12" spans="1:56" s="7" customFormat="1">
      <c r="A12" s="32"/>
      <c r="B12" s="57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32"/>
      <c r="AP12" s="68"/>
      <c r="AQ12" s="44"/>
      <c r="AR12" s="44"/>
    </row>
    <row r="13" spans="1:56" s="7" customFormat="1">
      <c r="A13" s="32"/>
      <c r="B13" s="51"/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2"/>
      <c r="AO13" s="32"/>
      <c r="AP13" s="68"/>
      <c r="AQ13" s="1"/>
      <c r="AR13" s="1"/>
    </row>
    <row r="14" spans="1:56" s="7" customFormat="1">
      <c r="A14" s="32"/>
      <c r="B14" s="51"/>
      <c r="C14" s="52"/>
      <c r="D14" s="18" t="str">
        <f>UPPER(MID(nombre,1,1))</f>
        <v>J</v>
      </c>
      <c r="E14" s="18" t="str">
        <f>UPPER(MID(nombre,2,1))</f>
        <v>O</v>
      </c>
      <c r="F14" s="18" t="str">
        <f>UPPER(MID(nombre,3,1))</f>
        <v>S</v>
      </c>
      <c r="G14" s="18" t="str">
        <f>UPPER(MID(nombre,4,1))</f>
        <v>E</v>
      </c>
      <c r="H14" s="18" t="str">
        <f>UPPER(MID(nombre,5,1))</f>
        <v xml:space="preserve"> </v>
      </c>
      <c r="I14" s="18" t="str">
        <f>UPPER(MID(nombre,6,1))</f>
        <v>M</v>
      </c>
      <c r="J14" s="18" t="str">
        <f>UPPER(MID(nombre,7,1))</f>
        <v>A</v>
      </c>
      <c r="K14" s="18" t="str">
        <f>UPPER(MID(nombre,8,1))</f>
        <v>N</v>
      </c>
      <c r="L14" s="18" t="str">
        <f>UPPER(MID(nombre,9,1))</f>
        <v>U</v>
      </c>
      <c r="M14" s="18" t="str">
        <f>UPPER(MID(nombre,10,1))</f>
        <v>E</v>
      </c>
      <c r="N14" s="18" t="str">
        <f>UPPER(MID(nombre,11,1))</f>
        <v>L</v>
      </c>
      <c r="O14" s="18" t="str">
        <f>UPPER(MID(nombre,12,1))</f>
        <v xml:space="preserve"> </v>
      </c>
      <c r="P14" s="18" t="str">
        <f>UPPER(MID(nombre,13,1))</f>
        <v>A</v>
      </c>
      <c r="Q14" s="18" t="str">
        <f>UPPER(MID(nombre,14,1))</f>
        <v>P</v>
      </c>
      <c r="R14" s="18" t="str">
        <f>UPPER((MID(nombre,15,1)))</f>
        <v>E</v>
      </c>
      <c r="S14" s="18" t="str">
        <f>UPPER(MID(nombre,16,1))</f>
        <v>L</v>
      </c>
      <c r="T14" s="18" t="str">
        <f>UPPER(MID(nombre,17,1))</f>
        <v>L</v>
      </c>
      <c r="U14" s="18" t="str">
        <f>UPPER(MID(nombre,18,1))</f>
        <v>I</v>
      </c>
      <c r="V14" s="18" t="str">
        <f>UPPER(MID(nombre,19,1))</f>
        <v>D</v>
      </c>
      <c r="W14" s="18" t="str">
        <f>UPPER(MID(nombre,20,1))</f>
        <v>O</v>
      </c>
      <c r="X14" s="18" t="str">
        <f>UPPER(MID(nombre,21,1))</f>
        <v>A</v>
      </c>
      <c r="Y14" s="18" t="str">
        <f>(UPPER(MID(nombre,22,1)))</f>
        <v xml:space="preserve"> </v>
      </c>
      <c r="Z14" s="18" t="str">
        <f>(UPPER(MID(nombre,23,1)))</f>
        <v>A</v>
      </c>
      <c r="AA14" s="18" t="str">
        <f>(UPPER(MID(nombre,24,1)))</f>
        <v>P</v>
      </c>
      <c r="AB14" s="18" t="str">
        <f>(UPPER(MID(nombre,25,1)))</f>
        <v>E</v>
      </c>
      <c r="AC14" s="18" t="str">
        <f>(UPPER(MID(nombre,26,1)))</f>
        <v>L</v>
      </c>
      <c r="AD14" s="18" t="str">
        <f>(UPPER(MID(nombre,27,1)))</f>
        <v>L</v>
      </c>
      <c r="AE14" s="18" t="str">
        <f>(UPPER(MID(nombre,28,1)))</f>
        <v>I</v>
      </c>
      <c r="AF14" s="18" t="str">
        <f>(UPPER(MID(nombre,29,1)))</f>
        <v>D</v>
      </c>
      <c r="AG14" s="18" t="str">
        <f>(UPPER(MID(nombre,30,1)))</f>
        <v>O</v>
      </c>
      <c r="AH14" s="18" t="str">
        <f>(UPPER(MID(nombre,31,1)))</f>
        <v>B</v>
      </c>
      <c r="AI14" s="18" t="str">
        <f>(UPPER(MID(nombre,32,1)))</f>
        <v/>
      </c>
      <c r="AJ14" s="18" t="str">
        <f>(UPPER(MID(nombre,33,1)))</f>
        <v/>
      </c>
      <c r="AK14" s="18" t="str">
        <f>(UPPER(MID(nombre,34,1)))</f>
        <v/>
      </c>
      <c r="AL14" s="18" t="str">
        <f>(UPPER(MID(nombre,34,1)))</f>
        <v/>
      </c>
      <c r="AM14" s="62" t="s">
        <v>54</v>
      </c>
      <c r="AN14" s="52"/>
      <c r="AO14" s="32"/>
      <c r="AP14" s="65"/>
    </row>
    <row r="15" spans="1:56" s="7" customFormat="1" ht="15.75">
      <c r="A15" s="32"/>
      <c r="B15" s="51"/>
      <c r="C15" s="37">
        <f>SUM(D15:AL15)</f>
        <v>63</v>
      </c>
      <c r="D15" s="19" t="str">
        <f t="shared" ref="D15:AL15" si="1">IF(OR(OR(OR(D14="A",D14="E",D14="I",D14="O",D14="U"))),HLOOKUP(D14,$D$7:$AE$8,2,0),"")</f>
        <v/>
      </c>
      <c r="E15" s="19">
        <f t="shared" si="1"/>
        <v>6</v>
      </c>
      <c r="F15" s="19" t="str">
        <f t="shared" si="1"/>
        <v/>
      </c>
      <c r="G15" s="19">
        <f t="shared" si="1"/>
        <v>5</v>
      </c>
      <c r="H15" s="19" t="str">
        <f t="shared" si="1"/>
        <v/>
      </c>
      <c r="I15" s="19" t="str">
        <f t="shared" si="1"/>
        <v/>
      </c>
      <c r="J15" s="19">
        <f t="shared" si="1"/>
        <v>1</v>
      </c>
      <c r="K15" s="19" t="str">
        <f t="shared" si="1"/>
        <v/>
      </c>
      <c r="L15" s="19">
        <f t="shared" si="1"/>
        <v>3</v>
      </c>
      <c r="M15" s="19">
        <f t="shared" si="1"/>
        <v>5</v>
      </c>
      <c r="N15" s="19" t="str">
        <f t="shared" si="1"/>
        <v/>
      </c>
      <c r="O15" s="19" t="str">
        <f t="shared" si="1"/>
        <v/>
      </c>
      <c r="P15" s="19">
        <f t="shared" si="1"/>
        <v>1</v>
      </c>
      <c r="Q15" s="19" t="str">
        <f t="shared" si="1"/>
        <v/>
      </c>
      <c r="R15" s="19">
        <f t="shared" si="1"/>
        <v>5</v>
      </c>
      <c r="S15" s="19" t="str">
        <f t="shared" si="1"/>
        <v/>
      </c>
      <c r="T15" s="19" t="str">
        <f t="shared" si="1"/>
        <v/>
      </c>
      <c r="U15" s="19">
        <f t="shared" si="1"/>
        <v>9</v>
      </c>
      <c r="V15" s="19" t="str">
        <f t="shared" si="1"/>
        <v/>
      </c>
      <c r="W15" s="19">
        <f t="shared" si="1"/>
        <v>6</v>
      </c>
      <c r="X15" s="19">
        <f t="shared" si="1"/>
        <v>1</v>
      </c>
      <c r="Y15" s="19" t="str">
        <f t="shared" si="1"/>
        <v/>
      </c>
      <c r="Z15" s="19">
        <f t="shared" si="1"/>
        <v>1</v>
      </c>
      <c r="AA15" s="19" t="str">
        <f t="shared" si="1"/>
        <v/>
      </c>
      <c r="AB15" s="19">
        <f t="shared" si="1"/>
        <v>5</v>
      </c>
      <c r="AC15" s="19" t="str">
        <f t="shared" si="1"/>
        <v/>
      </c>
      <c r="AD15" s="19" t="str">
        <f t="shared" si="1"/>
        <v/>
      </c>
      <c r="AE15" s="19">
        <f t="shared" si="1"/>
        <v>9</v>
      </c>
      <c r="AF15" s="19" t="str">
        <f t="shared" si="1"/>
        <v/>
      </c>
      <c r="AG15" s="19">
        <f t="shared" si="1"/>
        <v>6</v>
      </c>
      <c r="AH15" s="19" t="str">
        <f t="shared" si="1"/>
        <v/>
      </c>
      <c r="AI15" s="19" t="str">
        <f t="shared" si="1"/>
        <v/>
      </c>
      <c r="AJ15" s="19" t="str">
        <f t="shared" si="1"/>
        <v/>
      </c>
      <c r="AK15" s="19" t="str">
        <f t="shared" si="1"/>
        <v/>
      </c>
      <c r="AL15" s="19" t="str">
        <f t="shared" si="1"/>
        <v/>
      </c>
      <c r="AM15" s="20">
        <f ca="1">IF(OR(OR(OR(voc&lt;10,voc=11,voc=22,voc=33,voc=44))),voc,IF(voc=10,1,IF(voc=12,3,IF(voc=13,4,IF(voc=14,5,IF(voc=15,6,IF(voc=16,7,IF(voc=17,8,IF(voc=18,9,IF(voc=19,1,IF(voc=20,2,IF(voc=21,3,IF(voc=23,5,IF(voc=24,6,IF(voc=25,7,IF(voc=26,8,IF(voc=27,9,IF(voc=28,1,IF(voc=29,11,IF(voc=30,3,IF(voc=31,4,IF(voc=32,5))))))))))))))))))))))</f>
        <v>9</v>
      </c>
      <c r="AN15" s="52"/>
      <c r="AO15" s="32"/>
      <c r="AP15" s="65"/>
    </row>
    <row r="16" spans="1:56" s="7" customFormat="1" ht="15.75">
      <c r="A16" s="32"/>
      <c r="B16" s="51"/>
      <c r="C16" s="38">
        <f>SUM(D16:AL16)</f>
        <v>50</v>
      </c>
      <c r="D16" s="19">
        <f>IF(D14="A","",IF(D14="E","",IF(D14="I","",IF(D14="O","",IF(D14="U","",IF(D14="","",IF(ISERROR(HLOOKUP(D14,$D$7:$AD$8,2,0)),"",HLOOKUP(D14,$D$7:$AD$8,2,0))))))))</f>
        <v>1</v>
      </c>
      <c r="E16" s="19" t="str">
        <f t="shared" ref="E16:AL16" si="2">IF(E14="A","",IF(E14="E","",IF(E14="I","",IF(E14="O","",IF(E14="U","",IF(E14="","",IF(ISERROR(HLOOKUP(E14,$D$7:$AD$8,2,0)),"",HLOOKUP(E14,$D$7:$AD$8,2,0))))))))</f>
        <v/>
      </c>
      <c r="F16" s="19">
        <f t="shared" si="2"/>
        <v>1</v>
      </c>
      <c r="G16" s="19" t="str">
        <f t="shared" si="2"/>
        <v/>
      </c>
      <c r="H16" s="19" t="str">
        <f t="shared" si="2"/>
        <v/>
      </c>
      <c r="I16" s="19">
        <f t="shared" si="2"/>
        <v>4</v>
      </c>
      <c r="J16" s="19" t="str">
        <f t="shared" si="2"/>
        <v/>
      </c>
      <c r="K16" s="19">
        <f t="shared" si="2"/>
        <v>5</v>
      </c>
      <c r="L16" s="19" t="str">
        <f t="shared" si="2"/>
        <v/>
      </c>
      <c r="M16" s="19" t="str">
        <f t="shared" si="2"/>
        <v/>
      </c>
      <c r="N16" s="19">
        <f t="shared" si="2"/>
        <v>3</v>
      </c>
      <c r="O16" s="19" t="str">
        <f t="shared" si="2"/>
        <v/>
      </c>
      <c r="P16" s="19" t="str">
        <f t="shared" si="2"/>
        <v/>
      </c>
      <c r="Q16" s="19">
        <f t="shared" si="2"/>
        <v>7</v>
      </c>
      <c r="R16" s="19" t="str">
        <f t="shared" si="2"/>
        <v/>
      </c>
      <c r="S16" s="19">
        <f t="shared" si="2"/>
        <v>3</v>
      </c>
      <c r="T16" s="19">
        <f t="shared" si="2"/>
        <v>3</v>
      </c>
      <c r="U16" s="19" t="str">
        <f t="shared" si="2"/>
        <v/>
      </c>
      <c r="V16" s="19">
        <f t="shared" si="2"/>
        <v>4</v>
      </c>
      <c r="W16" s="19" t="str">
        <f t="shared" si="2"/>
        <v/>
      </c>
      <c r="X16" s="19" t="str">
        <f t="shared" si="2"/>
        <v/>
      </c>
      <c r="Y16" s="19" t="str">
        <f t="shared" si="2"/>
        <v/>
      </c>
      <c r="Z16" s="19" t="str">
        <f t="shared" si="2"/>
        <v/>
      </c>
      <c r="AA16" s="19">
        <f t="shared" si="2"/>
        <v>7</v>
      </c>
      <c r="AB16" s="19" t="str">
        <f t="shared" si="2"/>
        <v/>
      </c>
      <c r="AC16" s="19">
        <f t="shared" si="2"/>
        <v>3</v>
      </c>
      <c r="AD16" s="19">
        <f t="shared" si="2"/>
        <v>3</v>
      </c>
      <c r="AE16" s="19" t="str">
        <f t="shared" si="2"/>
        <v/>
      </c>
      <c r="AF16" s="19">
        <f t="shared" si="2"/>
        <v>4</v>
      </c>
      <c r="AG16" s="19" t="str">
        <f t="shared" si="2"/>
        <v/>
      </c>
      <c r="AH16" s="19">
        <f t="shared" si="2"/>
        <v>2</v>
      </c>
      <c r="AI16" s="19" t="str">
        <f t="shared" si="2"/>
        <v/>
      </c>
      <c r="AJ16" s="19" t="str">
        <f t="shared" si="2"/>
        <v/>
      </c>
      <c r="AK16" s="19" t="str">
        <f t="shared" si="2"/>
        <v/>
      </c>
      <c r="AL16" s="19" t="str">
        <f t="shared" si="2"/>
        <v/>
      </c>
      <c r="AM16" s="20">
        <f ca="1">IF(OR(OR(OR(cos&lt;10,cos=11,cos=22,cos=33,cos=44))),cos,IF(cos=10,1,IF(cos=12,3,IF(cos=13,4,IF(cos=14,5,IF(cos=15,6,IF(cos=16,7,IF(cos=17,8,IF(cos=18,9,IF(cos=19,1,IF(cos=20,2,IF(cos=21,3,IF(cos=23,5,IF(cos=24,6,IF(cos=25,7,IF(cos=26,8,IF(cos=27,9,IF(cos=28,1,IF(cos=29,11,IF(cos=30,3,IF(cos=31,4,IF(cos=32,5))))))))))))))))))))))</f>
        <v>5</v>
      </c>
      <c r="AN16" s="52"/>
      <c r="AO16" s="32"/>
      <c r="AP16" s="65"/>
    </row>
    <row r="17" spans="1:48" s="7" customFormat="1" ht="15.75">
      <c r="A17" s="32"/>
      <c r="B17" s="51"/>
      <c r="C17" s="35">
        <f>SUM(D17:AL17)</f>
        <v>113</v>
      </c>
      <c r="D17" s="22">
        <f t="shared" ref="D17:AL17" si="3">IF(ISERROR(HLOOKUP(D14,$D$7:$AD$8,2,0)),"",HLOOKUP(D14,$D$7:$AD$8,2,0))</f>
        <v>1</v>
      </c>
      <c r="E17" s="22">
        <f t="shared" si="3"/>
        <v>6</v>
      </c>
      <c r="F17" s="22">
        <f t="shared" si="3"/>
        <v>1</v>
      </c>
      <c r="G17" s="22">
        <f t="shared" si="3"/>
        <v>5</v>
      </c>
      <c r="H17" s="22" t="str">
        <f t="shared" si="3"/>
        <v/>
      </c>
      <c r="I17" s="22">
        <f t="shared" si="3"/>
        <v>4</v>
      </c>
      <c r="J17" s="22">
        <f t="shared" si="3"/>
        <v>1</v>
      </c>
      <c r="K17" s="22">
        <f t="shared" si="3"/>
        <v>5</v>
      </c>
      <c r="L17" s="22">
        <f t="shared" si="3"/>
        <v>3</v>
      </c>
      <c r="M17" s="22">
        <f t="shared" si="3"/>
        <v>5</v>
      </c>
      <c r="N17" s="22">
        <f t="shared" si="3"/>
        <v>3</v>
      </c>
      <c r="O17" s="22" t="str">
        <f t="shared" si="3"/>
        <v/>
      </c>
      <c r="P17" s="22">
        <f t="shared" si="3"/>
        <v>1</v>
      </c>
      <c r="Q17" s="22">
        <f t="shared" si="3"/>
        <v>7</v>
      </c>
      <c r="R17" s="22">
        <f t="shared" si="3"/>
        <v>5</v>
      </c>
      <c r="S17" s="22">
        <f t="shared" si="3"/>
        <v>3</v>
      </c>
      <c r="T17" s="22">
        <f t="shared" si="3"/>
        <v>3</v>
      </c>
      <c r="U17" s="22">
        <f t="shared" si="3"/>
        <v>9</v>
      </c>
      <c r="V17" s="22">
        <f t="shared" si="3"/>
        <v>4</v>
      </c>
      <c r="W17" s="22">
        <f t="shared" si="3"/>
        <v>6</v>
      </c>
      <c r="X17" s="22">
        <f t="shared" si="3"/>
        <v>1</v>
      </c>
      <c r="Y17" s="22" t="str">
        <f t="shared" si="3"/>
        <v/>
      </c>
      <c r="Z17" s="23">
        <f t="shared" si="3"/>
        <v>1</v>
      </c>
      <c r="AA17" s="23">
        <f t="shared" si="3"/>
        <v>7</v>
      </c>
      <c r="AB17" s="23">
        <f t="shared" si="3"/>
        <v>5</v>
      </c>
      <c r="AC17" s="23">
        <f t="shared" si="3"/>
        <v>3</v>
      </c>
      <c r="AD17" s="23">
        <f t="shared" si="3"/>
        <v>3</v>
      </c>
      <c r="AE17" s="23">
        <f t="shared" si="3"/>
        <v>9</v>
      </c>
      <c r="AF17" s="23">
        <f t="shared" si="3"/>
        <v>4</v>
      </c>
      <c r="AG17" s="23">
        <f t="shared" si="3"/>
        <v>6</v>
      </c>
      <c r="AH17" s="23">
        <f t="shared" si="3"/>
        <v>2</v>
      </c>
      <c r="AI17" s="23" t="str">
        <f t="shared" si="3"/>
        <v/>
      </c>
      <c r="AJ17" s="23" t="str">
        <f t="shared" si="3"/>
        <v/>
      </c>
      <c r="AK17" s="23" t="str">
        <f t="shared" si="3"/>
        <v/>
      </c>
      <c r="AL17" s="23" t="str">
        <f t="shared" si="3"/>
        <v/>
      </c>
      <c r="AM17" s="20">
        <f ca="1">IF(OR(OR(OR(tot&lt;10,tot=11,tot=22,tot=33,tot=44))),tot,IF(tot=10,1,IF(tot=12,3,IF(tot=13,4,IF(tot=14,5,IF(tot=15,6,IF(tot=16,7,IF(tot=17,8,IF(tot=18,9,IF(tot=19,1,IF(tot=20,2,IF(tot=21,3,IF(tot=23,5,IF(tot=24,6,IF(tot=25,7,IF(tot=26,8,IF(tot=27,9,IF(tot=28,1,IF(tot=29,11,IF(tot=30,3,IF(tot=31,4,IF(tot=32,5))))))))))))))))))))))</f>
        <v>5</v>
      </c>
      <c r="AN17" s="52"/>
      <c r="AO17" s="32"/>
      <c r="AP17" s="65"/>
    </row>
    <row r="18" spans="1:48" s="7" customFormat="1" ht="15.75">
      <c r="A18" s="32"/>
      <c r="B18" s="51"/>
      <c r="C18" s="36">
        <f>SUMPRODUCT(D18:M18*1)</f>
        <v>33</v>
      </c>
      <c r="D18" s="24">
        <f>IF(DAY($W$4)&gt;9,MID(DAY($W$4),1,1),0)</f>
        <v>0</v>
      </c>
      <c r="E18" s="23" t="str">
        <f>IF(DAY($W$4)&lt;10,MID(DAY($W$4),1,1),MID(DAY($W$4),2,1))</f>
        <v>5</v>
      </c>
      <c r="F18" s="21"/>
      <c r="G18" s="23">
        <f>IF(MONTH($W$4)&gt;9,MID(MONTH($W$4),1,1),0)</f>
        <v>0</v>
      </c>
      <c r="H18" s="23" t="str">
        <f>IF(MONTH($W$4)&lt;10,MID(MONTH($W$4),1,1),MID(MONTH($W$4),2,1))</f>
        <v>5</v>
      </c>
      <c r="I18" s="23"/>
      <c r="J18" s="23" t="str">
        <f>MID(YEAR($W$4),1,1)</f>
        <v>1</v>
      </c>
      <c r="K18" s="23" t="str">
        <f>MID(YEAR($W$4),2,1)</f>
        <v>9</v>
      </c>
      <c r="L18" s="23" t="str">
        <f>MID(YEAR($W$4),3,1)</f>
        <v>8</v>
      </c>
      <c r="M18" s="23" t="str">
        <f>MID(YEAR($W$4),4,1)</f>
        <v>5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1"/>
      <c r="AF18" s="21"/>
      <c r="AG18" s="21"/>
      <c r="AH18" s="21"/>
      <c r="AI18" s="21"/>
      <c r="AJ18" s="21"/>
      <c r="AK18" s="21"/>
      <c r="AL18" s="21"/>
      <c r="AM18" s="20">
        <f ca="1">IF(OR(OR(OR(fnaci&lt;10,fnaci=11,fnaci=22,fnaci=33,fnaci=44))),fnaci,IF(fnaci=10,1,IF(fnaci=12,3,IF(fnaci=13,4,IF(fnaci=14,5,IF(fnaci=15,6,IF(fnaci=16,7,IF(fnaci=17,8,IF(fnaci=18,9,IF(fnaci=19,1,IF(fnaci=20,2,IF(fnaci=21,3,IF(fnaci=23,5,IF(fnaci=24,6,IF(fnaci=25,7,IF(fnaci=26,8,IF(fnaci=27,9,IF(fnaci=28,1,IF(fnaci=29,11,IF(fnaci=30,3,IF(fnaci=31,4,IF(fnaci=32,5))))))))))))))))))))))</f>
        <v>33</v>
      </c>
      <c r="AN18" s="52"/>
      <c r="AO18" s="32"/>
      <c r="AP18" s="65"/>
    </row>
    <row r="19" spans="1:48" s="7" customFormat="1">
      <c r="A19" s="32"/>
      <c r="B19" s="51"/>
      <c r="C19" s="53"/>
      <c r="D19" s="54"/>
      <c r="E19" s="55"/>
      <c r="F19" s="5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2"/>
      <c r="AO19" s="32"/>
      <c r="AP19" s="65"/>
      <c r="AR19"/>
    </row>
    <row r="20" spans="1:48" s="7" customForma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65"/>
      <c r="AR20"/>
    </row>
    <row r="21" spans="1:48">
      <c r="A21" s="75" t="s">
        <v>53</v>
      </c>
      <c r="B21" s="75"/>
      <c r="C21" s="7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30"/>
      <c r="V21" s="30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31"/>
      <c r="AN21" s="26"/>
      <c r="AP21" s="64"/>
      <c r="AR21" s="46"/>
      <c r="AS21" s="7"/>
    </row>
    <row r="22" spans="1:48">
      <c r="A22" s="28"/>
      <c r="B22" s="28"/>
      <c r="C22" s="26"/>
      <c r="D22" s="27"/>
      <c r="E22" s="77"/>
      <c r="F22" s="78"/>
      <c r="G22" s="78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31"/>
      <c r="AN22" s="26"/>
      <c r="AP22" s="64"/>
      <c r="AR22" s="46"/>
      <c r="AS22" s="7"/>
    </row>
    <row r="23" spans="1:48">
      <c r="A23" s="28"/>
      <c r="B23" s="28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31"/>
      <c r="AN23" s="26"/>
      <c r="AP23" s="64"/>
      <c r="AR23" s="46"/>
      <c r="AS23" s="7"/>
    </row>
    <row r="24" spans="1:48">
      <c r="A24" s="28"/>
      <c r="B24" s="28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31"/>
      <c r="AN24" s="26"/>
      <c r="AP24" s="64"/>
      <c r="AR24" s="46"/>
      <c r="AS24" s="7"/>
    </row>
    <row r="25" spans="1:48" ht="21">
      <c r="A25" s="28"/>
      <c r="B25" s="28"/>
      <c r="C25" s="95" t="s">
        <v>57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26"/>
      <c r="AP25" s="64"/>
      <c r="AS25" s="7"/>
      <c r="AV25" t="str">
        <f t="shared" ref="AV25" si="4">IF(H14="A","",IF(H14="E","",IF(H14="I","",IF(H14="O","",IF(H14="U","",IF(H14="",IF(ISERROR(HLOOKUP(H14,$D$7:$AD$8,2,0)),"",HLOOKUP(H14,$D$7:$AD$8,2,0))," "))))))</f>
        <v xml:space="preserve"> </v>
      </c>
    </row>
    <row r="26" spans="1:48">
      <c r="A26" s="28"/>
      <c r="B26" s="28"/>
      <c r="C26" s="94" t="s">
        <v>58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26"/>
      <c r="AP26" s="64"/>
      <c r="AS26" s="7"/>
    </row>
    <row r="27" spans="1:48">
      <c r="A27" s="28"/>
      <c r="B27" s="28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31"/>
      <c r="AN27" s="26"/>
      <c r="AP27" s="64"/>
      <c r="AS27" s="7"/>
    </row>
    <row r="28" spans="1:48">
      <c r="A28" s="28"/>
      <c r="B28" s="28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31"/>
      <c r="AN28" s="26"/>
      <c r="AP28" s="64"/>
      <c r="AS28" s="7"/>
    </row>
    <row r="29" spans="1:48">
      <c r="A29" s="28"/>
      <c r="B29" s="28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31"/>
      <c r="AN29" s="26"/>
      <c r="AP29" s="64"/>
      <c r="AS29" s="7"/>
    </row>
    <row r="30" spans="1:48">
      <c r="A30" s="28"/>
      <c r="B30" s="28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31"/>
      <c r="AN30" s="26"/>
      <c r="AP30" s="64"/>
      <c r="AS30" s="7"/>
    </row>
    <row r="31" spans="1:48">
      <c r="A31" s="28"/>
      <c r="B31" s="28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31"/>
      <c r="AN31" s="26"/>
      <c r="AP31" s="64"/>
      <c r="AS31" s="7"/>
    </row>
    <row r="32" spans="1:48">
      <c r="A32" s="28"/>
      <c r="B32" s="28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31"/>
      <c r="AN32" s="26"/>
      <c r="AP32" s="64"/>
    </row>
    <row r="33" spans="1:40">
      <c r="A33" s="28"/>
      <c r="B33" s="28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31"/>
      <c r="AN33" s="26"/>
    </row>
  </sheetData>
  <sheetProtection sheet="1" objects="1" scenarios="1"/>
  <mergeCells count="10">
    <mergeCell ref="C26:AM26"/>
    <mergeCell ref="C25:AM25"/>
    <mergeCell ref="A21:C21"/>
    <mergeCell ref="E22:G22"/>
    <mergeCell ref="AF3:AL3"/>
    <mergeCell ref="W4:AD4"/>
    <mergeCell ref="D6:AD6"/>
    <mergeCell ref="D3:AD3"/>
    <mergeCell ref="D4:T4"/>
    <mergeCell ref="C12:AN12"/>
  </mergeCells>
  <conditionalFormatting sqref="D15:AL15">
    <cfRule type="notContainsBlanks" dxfId="15" priority="32">
      <formula>LEN(TRIM(D15))&gt;0</formula>
    </cfRule>
  </conditionalFormatting>
  <conditionalFormatting sqref="D16:AL16">
    <cfRule type="notContainsBlanks" dxfId="14" priority="31">
      <formula>LEN(TRIM(D16))&gt;0</formula>
    </cfRule>
  </conditionalFormatting>
  <conditionalFormatting sqref="D18:AL18 D19:AM19">
    <cfRule type="notContainsBlanks" dxfId="13" priority="34">
      <formula>LEN(TRIM(D18))&gt;0</formula>
    </cfRule>
  </conditionalFormatting>
  <conditionalFormatting sqref="D17:AL17">
    <cfRule type="notContainsBlanks" dxfId="12" priority="33">
      <formula>LEN(TRIM(D17))&gt;0</formula>
    </cfRule>
  </conditionalFormatting>
  <conditionalFormatting sqref="D7:AD7 D14:AL14">
    <cfRule type="containsBlanks" dxfId="11" priority="15">
      <formula>LEN(TRIM(D7))=0</formula>
    </cfRule>
    <cfRule type="duplicateValues" dxfId="10" priority="35"/>
  </conditionalFormatting>
  <conditionalFormatting sqref="AF5:AL10">
    <cfRule type="expression" dxfId="9" priority="13">
      <formula>NOT(MONTH(AF5)=MONTH($W$4))</formula>
    </cfRule>
  </conditionalFormatting>
  <conditionalFormatting sqref="AF4:AL4">
    <cfRule type="expression" dxfId="8" priority="11" stopIfTrue="1">
      <formula>NOT(MONTH(AF5)=MONTH($W$4))</formula>
    </cfRule>
  </conditionalFormatting>
  <conditionalFormatting sqref="AF4:AL4">
    <cfRule type="expression" dxfId="7" priority="10" stopIfTrue="1">
      <formula>IF(WEEKDAY(AF4)=1,TRUE,FALSE)</formula>
    </cfRule>
    <cfRule type="expression" dxfId="6" priority="12">
      <formula>AF4=$W$4</formula>
    </cfRule>
  </conditionalFormatting>
  <conditionalFormatting sqref="AF5:AL10">
    <cfRule type="cellIs" dxfId="5" priority="9" operator="equal">
      <formula>$W$4</formula>
    </cfRule>
  </conditionalFormatting>
  <conditionalFormatting sqref="AP3:AP5">
    <cfRule type="cellIs" dxfId="4" priority="8" operator="equal">
      <formula>24</formula>
    </cfRule>
  </conditionalFormatting>
  <dataValidations disablePrompts="1" count="4">
    <dataValidation type="date" allowBlank="1" showInputMessage="1" showErrorMessage="1" error="Formato fecha_x000a_dd/mm/aaaa" sqref="W4:AD4" xr:uid="{5834E85B-596D-49AC-90B4-E7DA3B4ACCC9}">
      <formula1>1</formula1>
      <formula2>1132284</formula2>
    </dataValidation>
    <dataValidation type="whole" operator="equal" allowBlank="1" showInputMessage="1" showErrorMessage="1" sqref="AF3:AL5" xr:uid="{9B299808-EEC2-4948-B088-0983E0BF6701}">
      <formula1>55555</formula1>
    </dataValidation>
    <dataValidation type="whole" operator="equal" allowBlank="1" showInputMessage="1" showErrorMessage="1" error="Este apartado se actualiza al introducir el nombre y la fecha " sqref="AN13:AN19 AF11:AN11 B12:B19 C12:C13 D13:AM13 C19:AM19" xr:uid="{B25E7979-28BF-4436-A214-4372AD8D6005}">
      <formula1>55555</formula1>
    </dataValidation>
    <dataValidation type="whole" operator="equal" allowBlank="1" showInputMessage="1" showErrorMessage="1" error="Se actualizan al introducir el nombre y la fecha _x000a__x000a_Para modificar entrar en validación de datos " sqref="C14:AM18" xr:uid="{25027AAD-BCD2-4965-9EC5-BF085F1252A4}">
      <formula1>55555</formula1>
    </dataValidation>
  </dataValidations>
  <hyperlinks>
    <hyperlink ref="A21:C21" r:id="rId1" display="Enlace a Excelgratis.com" xr:uid="{160FA781-639D-482F-91DE-F8803E35264E}"/>
  </hyperlinks>
  <pageMargins left="0.31496062992125984" right="0.11811023622047245" top="0.74803149606299213" bottom="0.74803149606299213" header="0.70866141732283472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452C-16FE-438F-A7C6-7CEC42594CFD}">
  <dimension ref="A1:H28"/>
  <sheetViews>
    <sheetView topLeftCell="A4" workbookViewId="0">
      <selection activeCell="G17" sqref="G17"/>
    </sheetView>
  </sheetViews>
  <sheetFormatPr baseColWidth="10" defaultRowHeight="15"/>
  <cols>
    <col min="2" max="2" width="77.42578125" style="7" customWidth="1"/>
    <col min="3" max="3" width="19" style="7" customWidth="1"/>
    <col min="4" max="4" width="11.42578125" style="7"/>
    <col min="5" max="5" width="11" style="7" customWidth="1"/>
    <col min="6" max="6" width="11.42578125" style="7"/>
    <col min="7" max="7" width="35.7109375" style="14" customWidth="1"/>
    <col min="8" max="8" width="22.140625" style="14" customWidth="1"/>
  </cols>
  <sheetData>
    <row r="1" spans="2:8" ht="25.5" customHeight="1">
      <c r="B1" s="75" t="s">
        <v>53</v>
      </c>
      <c r="C1" s="75"/>
      <c r="D1" s="76"/>
      <c r="G1" s="16" t="s">
        <v>35</v>
      </c>
      <c r="H1" s="16" t="s">
        <v>34</v>
      </c>
    </row>
    <row r="2" spans="2:8" ht="18.75">
      <c r="G2" s="2" t="s">
        <v>47</v>
      </c>
      <c r="H2" s="15">
        <f>Plantilla!W4</f>
        <v>31172</v>
      </c>
    </row>
    <row r="4" spans="2:8">
      <c r="C4" s="93" t="s">
        <v>36</v>
      </c>
      <c r="D4" s="93"/>
      <c r="E4" s="93"/>
      <c r="F4" s="93"/>
    </row>
    <row r="5" spans="2:8">
      <c r="B5" s="63" t="s">
        <v>37</v>
      </c>
      <c r="C5" s="67" t="str">
        <f>ROMAN(DAY(H2)) &amp;"-"&amp; ROMAN(MONTH(H2))&amp;"-"&amp;ROMAN(YEAR(H2))</f>
        <v>V-V-MCMLXXXV</v>
      </c>
      <c r="D5" s="67"/>
      <c r="E5" s="69"/>
      <c r="F5" s="68"/>
    </row>
    <row r="6" spans="2:8">
      <c r="B6" s="65"/>
      <c r="C6" s="68"/>
      <c r="D6" s="68"/>
      <c r="E6" s="68"/>
      <c r="F6" s="68"/>
    </row>
    <row r="7" spans="2:8">
      <c r="B7" s="61" t="s">
        <v>41</v>
      </c>
      <c r="C7" s="17" t="str">
        <f>IF(DAY(H2)&lt;10,ROMAN(MID(DAY(H2),1,1)),ROMAN(MID(DAY(H2),1,2)))</f>
        <v>V</v>
      </c>
      <c r="D7" s="17" t="str">
        <f>IF(MONTH(H2)&lt;10,ROMAN(MID(MONTH(H2),1,1)),ROMAN(MID(MONTH(H2),1,2)))</f>
        <v>V</v>
      </c>
      <c r="E7" s="2" t="str">
        <f>ROMAN(MID(YEAR(H2),1,4))</f>
        <v>MCMLXXXV</v>
      </c>
      <c r="F7" s="68"/>
    </row>
    <row r="8" spans="2:8">
      <c r="B8" s="66"/>
      <c r="C8" s="73"/>
      <c r="D8" s="73"/>
      <c r="E8" s="68"/>
      <c r="F8" s="68"/>
    </row>
    <row r="9" spans="2:8">
      <c r="B9" s="10" t="s">
        <v>38</v>
      </c>
      <c r="C9" s="17" t="str">
        <f>UPPER(SUBSTITUTE( SUBSTITUTE( SUBSTITUTE( SUBSTITUTE( SUBSTITUTE( SUBSTITUTE( SUBSTITUTE( SUBSTITUTE( SUBSTITUTE( SUBSTITUTE(H2, "á", "a"), "é", "E"), "í", "I"), "ó", "O"), "ú", "U"), "Á", "A"), "É", "E"), "Í", "I"), "Ó", "O"), "Ú", "U"))</f>
        <v>31172</v>
      </c>
      <c r="D9" s="73"/>
      <c r="E9" s="73"/>
      <c r="F9" s="68"/>
    </row>
    <row r="10" spans="2:8">
      <c r="C10" s="72"/>
      <c r="D10" s="73"/>
      <c r="E10" s="73"/>
      <c r="F10" s="68"/>
    </row>
    <row r="11" spans="2:8">
      <c r="B11" s="61" t="s">
        <v>42</v>
      </c>
      <c r="C11" s="13">
        <f>IF(DAY(H2)&gt;9,MID(DAY(H2),1,1),0)</f>
        <v>0</v>
      </c>
      <c r="D11" s="61" t="str">
        <f>IF(DAY(H2)&lt;10,MID(DAY(H2),1,1),MID(DAY(H2),2,1))</f>
        <v>5</v>
      </c>
      <c r="E11" s="68"/>
      <c r="F11" s="68"/>
    </row>
    <row r="12" spans="2:8">
      <c r="B12" s="61" t="s">
        <v>43</v>
      </c>
      <c r="C12" s="61">
        <f>IF(MONTH(H2)&gt;9,MID(MONTH(H2),1,1),0)</f>
        <v>0</v>
      </c>
      <c r="D12" s="61" t="str">
        <f>IF(MONTH(H2)&lt;10,MID(MONTH(H2),1,1),MID(MONTH(H2),2,1))</f>
        <v>5</v>
      </c>
      <c r="E12" s="68"/>
      <c r="F12" s="68"/>
    </row>
    <row r="13" spans="2:8">
      <c r="B13" s="61" t="s">
        <v>44</v>
      </c>
      <c r="C13" s="61" t="str">
        <f>MID(YEAR(H2),1,1)</f>
        <v>1</v>
      </c>
      <c r="D13" s="61" t="str">
        <f>MID(YEAR(H2),2,1)</f>
        <v>9</v>
      </c>
      <c r="E13" s="74" t="str">
        <f>MID(YEAR(H2),3,1)</f>
        <v>8</v>
      </c>
      <c r="F13" s="10" t="str">
        <f>MID(YEAR(H2),4,1)</f>
        <v>5</v>
      </c>
    </row>
    <row r="14" spans="2:8">
      <c r="B14" s="61" t="s">
        <v>45</v>
      </c>
      <c r="C14" s="61" t="str">
        <f>MID(YEAR(H2),3,1)</f>
        <v>8</v>
      </c>
      <c r="D14" s="61" t="str">
        <f>MID(YEAR(H2),4,1)</f>
        <v>5</v>
      </c>
      <c r="E14" s="70"/>
      <c r="F14" s="71"/>
    </row>
    <row r="16" spans="2:8">
      <c r="B16" s="45" t="s">
        <v>46</v>
      </c>
      <c r="C16" s="47" t="str">
        <f>UPPER(MID(UPPER(SUBSTITUTE(SUBSTITUTE(SUBSTITUTE(SUBSTITUTE(SUBSTITUTE(SUBSTITUTE(SUBSTITUTE(SUBSTITUTE(SUBSTITUTE(SUBSTITUTE($G$2,"á","a"),"é","E"),"í","I"),"ó","O"),"ú","U"),"Á","A"),"É","E"),"Í","I"),"Ó","O"),"Ú","U")),1,1))</f>
        <v>J</v>
      </c>
    </row>
    <row r="17" spans="1:8">
      <c r="B17" s="45" t="s">
        <v>48</v>
      </c>
      <c r="C17" s="47" t="str">
        <f>UPPER(MID(UPPER(SUBSTITUTE(SUBSTITUTE(SUBSTITUTE(SUBSTITUTE(SUBSTITUTE(SUBSTITUTE(SUBSTITUTE(SUBSTITUTE(SUBSTITUTE(SUBSTITUTE($G$2,"á","a"),"é","E"),"í","I"),"ó","O"),"ú","U"),"Á","A"),"É","E"),"Í","I"),"Ó","O"),"Ú","U")),2,1))</f>
        <v>O</v>
      </c>
    </row>
    <row r="18" spans="1:8">
      <c r="B18" s="45" t="s">
        <v>49</v>
      </c>
      <c r="C18" s="47" t="str">
        <f>UPPER(MID(UPPER(SUBSTITUTE(SUBSTITUTE(SUBSTITUTE(SUBSTITUTE(SUBSTITUTE(SUBSTITUTE(SUBSTITUTE(SUBSTITUTE(SUBSTITUTE(SUBSTITUTE($G$2,"á","a"),"é","E"),"í","I"),"ó","O"),"ú","U"),"Á","A"),"É","E"),"Í","I"),"Ó","O"),"Ú","U")),3,1))</f>
        <v>S</v>
      </c>
    </row>
    <row r="19" spans="1:8">
      <c r="B19" s="61" t="s">
        <v>50</v>
      </c>
      <c r="C19" s="47" t="str">
        <f>UPPER(MID(UPPER(SUBSTITUTE(SUBSTITUTE(SUBSTITUTE(SUBSTITUTE(SUBSTITUTE(SUBSTITUTE(SUBSTITUTE(SUBSTITUTE(SUBSTITUTE(SUBSTITUTE($G$2,"á","a"),"é","E"),"í","I"),"ó","O"),"ú","U"),"Á","A"),"É","E"),"Í","I"),"Ó","O"),"Ú","U")),4,1))</f>
        <v>E</v>
      </c>
    </row>
    <row r="20" spans="1:8">
      <c r="A20" s="64"/>
      <c r="B20" s="65"/>
      <c r="C20" s="64"/>
      <c r="G20" s="60"/>
      <c r="H20" s="60"/>
    </row>
    <row r="21" spans="1:8">
      <c r="B21" s="61" t="s">
        <v>51</v>
      </c>
      <c r="C21" s="47" t="str">
        <f>UPPER(SUBSTITUTE( SUBSTITUTE( SUBSTITUTE( SUBSTITUTE( SUBSTITUTE( SUBSTITUTE( SUBSTITUTE( SUBSTITUTE( SUBSTITUTE( SUBSTITUTE($G$2, "á", "a"), "é", "E"), "í", "I"), "ó", "O"), "ú", "U"), "Á", "A"), "É", "E"), "Í", "I"), "Ó", "O"), "Ú", "U"))</f>
        <v>JOSE</v>
      </c>
    </row>
    <row r="23" spans="1:8">
      <c r="G23" s="46"/>
    </row>
    <row r="24" spans="1:8">
      <c r="C24" s="46"/>
    </row>
    <row r="26" spans="1:8">
      <c r="B26" s="7">
        <f>SUM(G26:I26)</f>
        <v>0</v>
      </c>
    </row>
    <row r="28" spans="1:8">
      <c r="H28" s="46"/>
    </row>
  </sheetData>
  <mergeCells count="2">
    <mergeCell ref="C4:F4"/>
    <mergeCell ref="B1:D1"/>
  </mergeCells>
  <conditionalFormatting sqref="C14:D14">
    <cfRule type="notContainsBlanks" dxfId="3" priority="1">
      <formula>LEN(TRIM(C14))&gt;0</formula>
    </cfRule>
  </conditionalFormatting>
  <conditionalFormatting sqref="C11:D11">
    <cfRule type="notContainsBlanks" dxfId="2" priority="4">
      <formula>LEN(TRIM(C11))&gt;0</formula>
    </cfRule>
  </conditionalFormatting>
  <conditionalFormatting sqref="C12:D12">
    <cfRule type="notContainsBlanks" dxfId="1" priority="3">
      <formula>LEN(TRIM(C12))&gt;0</formula>
    </cfRule>
  </conditionalFormatting>
  <conditionalFormatting sqref="C13:F13">
    <cfRule type="notContainsBlanks" dxfId="0" priority="2">
      <formula>LEN(TRIM(C13))&gt;0</formula>
    </cfRule>
  </conditionalFormatting>
  <hyperlinks>
    <hyperlink ref="B1:D1" r:id="rId1" display="Enlace a Excelgratis.com" xr:uid="{2207E021-E555-4709-A477-6C011BB91F0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Fórmulas</vt:lpstr>
      <vt:lpstr>Plantilla!Área_de_impresión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Vibración nombre y fecha</dc:title>
  <dc:subject>Plantilla</dc:subject>
  <dc:creator/>
  <cp:keywords>Plantilla de excel</cp:keywords>
  <cp:lastModifiedBy/>
  <dcterms:created xsi:type="dcterms:W3CDTF">2019-01-27T21:43:58Z</dcterms:created>
  <dcterms:modified xsi:type="dcterms:W3CDTF">2019-01-27T22:20:59Z</dcterms:modified>
</cp:coreProperties>
</file>